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<sst xmlns="http://schemas.openxmlformats.org/spreadsheetml/2006/main" count="123" uniqueCount="98">
  <si>
    <t>2a.</t>
  </si>
  <si>
    <t xml:space="preserve">Fine Aggregate meets ASTM C33. </t>
  </si>
  <si>
    <t>6a.</t>
  </si>
  <si>
    <t>6b.</t>
  </si>
  <si>
    <t>6c.</t>
  </si>
  <si>
    <t>&lt;=2.0%</t>
  </si>
  <si>
    <t>&lt;=15%</t>
  </si>
  <si>
    <t>Mix Designation:</t>
  </si>
  <si>
    <t>Supplier:</t>
  </si>
  <si>
    <t>2c.</t>
  </si>
  <si>
    <t>2b.</t>
  </si>
  <si>
    <t>Absorption &lt;= .5%</t>
  </si>
  <si>
    <t>2d.</t>
  </si>
  <si>
    <t>LWP &lt;= .5%</t>
  </si>
  <si>
    <t>Deleterious &lt;= .3%</t>
  </si>
  <si>
    <t>2e.</t>
  </si>
  <si>
    <t>Coal and Lignite &lt;= .05%</t>
  </si>
  <si>
    <t>% Passing #200 &lt;= .5%</t>
  </si>
  <si>
    <t>Total Deleterious &lt;= 1.0%</t>
  </si>
  <si>
    <t>% Loss &lt;= 28.0%</t>
  </si>
  <si>
    <t>Weight of Clay Lumps and Friables</t>
  </si>
  <si>
    <t>&lt;=.25%</t>
  </si>
  <si>
    <t>Soundness Fine Aggregate (Magnesium Sulfate)</t>
  </si>
  <si>
    <t>Percentage material pass #200 Sieve (by weight)</t>
  </si>
  <si>
    <t>Percentage of coal and lignite (by weight)</t>
  </si>
  <si>
    <t>Cement/Slag/Pozzolan/Fly Ash</t>
  </si>
  <si>
    <t>Meets AASHTO T103</t>
  </si>
  <si>
    <t>Meets ASTM C127</t>
  </si>
  <si>
    <t>Meets Coal and Lignite Criterion</t>
  </si>
  <si>
    <t>Meets ASTM C117 Material Finer than #200 by Washing</t>
  </si>
  <si>
    <t>Meets ASTM C142 Sum of all Deleterious</t>
  </si>
  <si>
    <t>Meets ASTM C88 Magnesium Sulfate Soundness</t>
  </si>
  <si>
    <t>Meets ASTM C131 LA Abrasion</t>
  </si>
  <si>
    <t>Air</t>
  </si>
  <si>
    <t>3/4-3/8&lt;=1.0%</t>
  </si>
  <si>
    <t>3/8-#4&lt;=2.0%</t>
  </si>
  <si>
    <t>3/4-3/8&lt;=.5%</t>
  </si>
  <si>
    <t>3/8-#4&lt;=4.0%</t>
  </si>
  <si>
    <t>Spec. Requirement</t>
  </si>
  <si>
    <t>Test Value</t>
  </si>
  <si>
    <r>
      <t>Manufactured</t>
    </r>
    <r>
      <rPr>
        <sz val="10"/>
        <rFont val="Arial"/>
        <family val="0"/>
      </rPr>
      <t xml:space="preserve"> - Type IS </t>
    </r>
  </si>
  <si>
    <r>
      <t>Manufactured</t>
    </r>
    <r>
      <rPr>
        <sz val="10"/>
        <rFont val="Arial"/>
        <family val="0"/>
      </rPr>
      <t xml:space="preserve"> - Type IP</t>
    </r>
  </si>
  <si>
    <t>Grade 100 or 120?</t>
  </si>
  <si>
    <t>GGBFS + pozzolans &lt;= 25% of cementitious materials</t>
  </si>
  <si>
    <r>
      <t xml:space="preserve">Field Mixed - </t>
    </r>
    <r>
      <rPr>
        <sz val="10"/>
        <rFont val="Arial"/>
        <family val="2"/>
      </rPr>
      <t>GGBFS + pozzolans</t>
    </r>
  </si>
  <si>
    <t>Dry cast precast meets requirements of Specification Section 8</t>
  </si>
  <si>
    <t>Hi-Early</t>
  </si>
  <si>
    <t>Test results passing C1074</t>
  </si>
  <si>
    <t>Maturity Curve</t>
  </si>
  <si>
    <t>(Circle an option or fill in all grey areas, unless it is not applicable to your mix.)</t>
  </si>
  <si>
    <t>%</t>
  </si>
  <si>
    <t>Testing Agency?</t>
  </si>
  <si>
    <r>
      <t xml:space="preserve">Field Mixed - </t>
    </r>
    <r>
      <rPr>
        <sz val="10"/>
        <rFont val="Arial"/>
        <family val="2"/>
      </rPr>
      <t>GGBFS</t>
    </r>
  </si>
  <si>
    <r>
      <t xml:space="preserve">Field Mixed - </t>
    </r>
    <r>
      <rPr>
        <sz val="9"/>
        <rFont val="Arial"/>
        <family val="2"/>
      </rPr>
      <t xml:space="preserve">Fly Ash </t>
    </r>
  </si>
  <si>
    <t>Grade</t>
  </si>
  <si>
    <t>Ignition loss &lt;= 3.0%</t>
  </si>
  <si>
    <t xml:space="preserve">ASTM C618 Class F, except: </t>
  </si>
  <si>
    <t>Table of times, cylinder breaks at times, temperature of concrete at times, Time Temperature Factor</t>
  </si>
  <si>
    <t>Fine Aggregate Certification Letter?</t>
  </si>
  <si>
    <t>Coarse Aggregate</t>
  </si>
  <si>
    <t>Fine Aggregate</t>
  </si>
  <si>
    <t>&lt;---</t>
  </si>
  <si>
    <r>
      <t xml:space="preserve">After filling out grey boxes in "Test Value" column, check grey box at left once item is included in your submittal (When filling out this Checklist in EXCEL, </t>
    </r>
    <r>
      <rPr>
        <b/>
        <u val="single"/>
        <sz val="10"/>
        <color indexed="48"/>
        <rFont val="Arial"/>
        <family val="2"/>
      </rPr>
      <t>some</t>
    </r>
    <r>
      <rPr>
        <b/>
        <sz val="10"/>
        <color indexed="48"/>
        <rFont val="Arial"/>
        <family val="2"/>
      </rPr>
      <t xml:space="preserve"> grey boxes at left are automatically checked if Test Value you enter in grey box at right is within Spec. limits) </t>
    </r>
  </si>
  <si>
    <t>X</t>
  </si>
  <si>
    <t>Cert. Letter from Supplier showing Cement meets ASTM C595 for Type 1P or 1S?</t>
  </si>
  <si>
    <t>(Read current Specification thoroughly before filling out checklist.  Mix must meet Specification requirements, not just this checklist.)</t>
  </si>
  <si>
    <t>KCMMB Mix Design Approval Checklist</t>
  </si>
  <si>
    <t>Meets ASTM C123 Lightweight Pieces (AASHTO T113)</t>
  </si>
  <si>
    <t>Meets ASTM C142 Clay Lumps and Friable (AASHTO T112)</t>
  </si>
  <si>
    <t>&lt;=.10% in 16 days</t>
  </si>
  <si>
    <r>
      <t>All</t>
    </r>
    <r>
      <rPr>
        <sz val="10"/>
        <rFont val="Arial"/>
        <family val="2"/>
      </rPr>
      <t xml:space="preserve"> - C1567 - Mortar Bar Expansion</t>
    </r>
  </si>
  <si>
    <t>C1567 - Mortar Bar (IF REQUIRED)</t>
  </si>
  <si>
    <t>1a.</t>
  </si>
  <si>
    <t>1b.</t>
  </si>
  <si>
    <t>1c.</t>
  </si>
  <si>
    <t>1d.</t>
  </si>
  <si>
    <t>1e.</t>
  </si>
  <si>
    <t>1f.</t>
  </si>
  <si>
    <t>1g.</t>
  </si>
  <si>
    <t>1h.</t>
  </si>
  <si>
    <t>1i.</t>
  </si>
  <si>
    <t>3a.</t>
  </si>
  <si>
    <t>3b.</t>
  </si>
  <si>
    <t>3c.</t>
  </si>
  <si>
    <t>3d.</t>
  </si>
  <si>
    <t>3e.</t>
  </si>
  <si>
    <t>3f.</t>
  </si>
  <si>
    <t>3g.</t>
  </si>
  <si>
    <t>4.</t>
  </si>
  <si>
    <t>5a.</t>
  </si>
  <si>
    <t>5b.</t>
  </si>
  <si>
    <t>Total Alkali &lt; 5lbs</t>
  </si>
  <si>
    <t>Type IS (IS) - slag &lt;= 25% of PC and slag mass</t>
  </si>
  <si>
    <t>Type IP (IP) - pozzolan &lt; 25% of PC and pozzolan mass</t>
  </si>
  <si>
    <t>In Type (IS), GGBFS &lt;= 25%</t>
  </si>
  <si>
    <r>
      <t xml:space="preserve">Field Mixed - </t>
    </r>
    <r>
      <rPr>
        <sz val="10"/>
        <rFont val="Arial"/>
        <family val="2"/>
      </rPr>
      <t xml:space="preserve">Type IS </t>
    </r>
  </si>
  <si>
    <r>
      <t xml:space="preserve">Field Mixed - </t>
    </r>
    <r>
      <rPr>
        <sz val="10"/>
        <rFont val="Arial"/>
        <family val="2"/>
      </rPr>
      <t>Type (IP)</t>
    </r>
  </si>
  <si>
    <t>In Type (IP), pozzolans &lt; 15%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</si>
</sst>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 quotePrefix="1">
      <alignment horizontal="center"/>
    </xf>
    <xf numFmtId="49" fontId="0" fillId="0" borderId="4" xfId="0" applyNumberForma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I41" sqref="I41:J41"/>
    </sheetView>
  </sheetViews>
  <sheetFormatPr defaultColWidth="9.140625" defaultRowHeight="12.75"/>
  <cols>
    <col min="1" max="1" width="3.57421875" style="0" customWidth="1"/>
    <col min="2" max="2" width="4.00390625" style="1" customWidth="1"/>
    <col min="3" max="3" width="11.7109375" style="0" customWidth="1"/>
    <col min="4" max="4" width="26.00390625" style="0" customWidth="1"/>
    <col min="5" max="5" width="4.28125" style="0" customWidth="1"/>
    <col min="6" max="6" width="21.28125" style="0" customWidth="1"/>
    <col min="7" max="7" width="4.8515625" style="0" customWidth="1"/>
    <col min="8" max="8" width="23.00390625" style="0" customWidth="1"/>
    <col min="9" max="9" width="7.8515625" style="0" customWidth="1"/>
    <col min="10" max="10" width="8.7109375" style="0" customWidth="1"/>
    <col min="11" max="11" width="19.28125" style="0" customWidth="1"/>
  </cols>
  <sheetData>
    <row r="1" spans="1:10" ht="17.25" customHeight="1" thickBot="1">
      <c r="A1" s="76" t="s">
        <v>66</v>
      </c>
      <c r="B1" s="77"/>
      <c r="C1" s="77"/>
      <c r="D1" s="78"/>
      <c r="E1" s="78"/>
      <c r="F1" s="78"/>
      <c r="G1" s="77"/>
      <c r="H1" s="77"/>
      <c r="I1" s="77"/>
      <c r="J1" s="79"/>
    </row>
    <row r="2" spans="1:10" ht="13.5" customHeight="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13.5" customHeight="1" thickBot="1">
      <c r="A3" s="83" t="s">
        <v>49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9.5" customHeight="1">
      <c r="A4" s="99" t="s">
        <v>7</v>
      </c>
      <c r="B4" s="100"/>
      <c r="C4" s="100"/>
      <c r="D4" s="92"/>
      <c r="E4" s="93"/>
      <c r="F4" s="94"/>
      <c r="G4" s="9"/>
      <c r="H4" s="16"/>
      <c r="I4" s="95"/>
      <c r="J4" s="96"/>
    </row>
    <row r="5" spans="1:10" ht="19.5" customHeight="1" thickBot="1">
      <c r="A5" s="101" t="s">
        <v>8</v>
      </c>
      <c r="B5" s="102"/>
      <c r="C5" s="103"/>
      <c r="D5" s="89"/>
      <c r="E5" s="90"/>
      <c r="F5" s="91"/>
      <c r="G5" s="3"/>
      <c r="H5" s="20"/>
      <c r="I5" s="104"/>
      <c r="J5" s="71"/>
    </row>
    <row r="6" spans="1:12" ht="53.25" customHeight="1" thickBot="1">
      <c r="A6" s="66" t="s">
        <v>63</v>
      </c>
      <c r="B6" s="67" t="s">
        <v>61</v>
      </c>
      <c r="C6" s="74" t="s">
        <v>62</v>
      </c>
      <c r="D6" s="74"/>
      <c r="E6" s="74"/>
      <c r="F6" s="74"/>
      <c r="G6" s="105"/>
      <c r="H6" s="45" t="s">
        <v>38</v>
      </c>
      <c r="I6" s="97" t="s">
        <v>39</v>
      </c>
      <c r="J6" s="98"/>
      <c r="L6" s="59"/>
    </row>
    <row r="7" spans="1:12" ht="13.5" thickTop="1">
      <c r="A7" s="61"/>
      <c r="B7" s="11"/>
      <c r="C7" s="18" t="s">
        <v>59</v>
      </c>
      <c r="D7" s="17"/>
      <c r="E7" s="9"/>
      <c r="F7" s="9"/>
      <c r="G7" s="9"/>
      <c r="H7" s="24"/>
      <c r="I7" s="26"/>
      <c r="J7" s="50"/>
      <c r="L7" s="59"/>
    </row>
    <row r="8" spans="1:12" ht="12.75">
      <c r="A8" s="60" t="str">
        <f>IF(I8=0," ",IF(I9=0," ",IF(I9&lt;=2,IF(I8&lt;=1,A6," "))))</f>
        <v> </v>
      </c>
      <c r="B8" s="12" t="s">
        <v>72</v>
      </c>
      <c r="C8" s="9" t="s">
        <v>26</v>
      </c>
      <c r="D8" s="9"/>
      <c r="E8" s="9"/>
      <c r="F8" s="9"/>
      <c r="G8" s="9"/>
      <c r="H8" s="25" t="s">
        <v>34</v>
      </c>
      <c r="I8" s="57"/>
      <c r="J8" s="47" t="s">
        <v>50</v>
      </c>
      <c r="L8" s="59"/>
    </row>
    <row r="9" spans="1:12" ht="12.75">
      <c r="A9" s="62"/>
      <c r="B9" s="19"/>
      <c r="C9" s="9"/>
      <c r="D9" s="9"/>
      <c r="E9" s="9"/>
      <c r="F9" s="9"/>
      <c r="G9" s="9"/>
      <c r="H9" s="25" t="s">
        <v>35</v>
      </c>
      <c r="I9" s="57"/>
      <c r="J9" s="47" t="s">
        <v>50</v>
      </c>
      <c r="L9" s="59"/>
    </row>
    <row r="10" spans="1:12" ht="12.75">
      <c r="A10" s="60" t="str">
        <f>IF(I10=0," ",IF(I10&lt;=0.5,A6," "))</f>
        <v> </v>
      </c>
      <c r="B10" s="13" t="s">
        <v>73</v>
      </c>
      <c r="C10" s="2" t="s">
        <v>27</v>
      </c>
      <c r="D10" s="2"/>
      <c r="E10" s="2"/>
      <c r="F10" s="2"/>
      <c r="G10" s="2"/>
      <c r="H10" s="25" t="s">
        <v>11</v>
      </c>
      <c r="I10" s="57"/>
      <c r="J10" s="47" t="s">
        <v>50</v>
      </c>
      <c r="L10" s="59"/>
    </row>
    <row r="11" spans="1:12" ht="12.75">
      <c r="A11" s="60" t="str">
        <f>IF(I11=0," ",IF(I11&lt;=0.5,A6," "))</f>
        <v> </v>
      </c>
      <c r="B11" s="13" t="s">
        <v>74</v>
      </c>
      <c r="C11" s="2" t="s">
        <v>67</v>
      </c>
      <c r="D11" s="2"/>
      <c r="E11" s="2"/>
      <c r="F11" s="2"/>
      <c r="G11" s="2"/>
      <c r="H11" s="25" t="s">
        <v>13</v>
      </c>
      <c r="I11" s="57"/>
      <c r="J11" s="47" t="s">
        <v>50</v>
      </c>
      <c r="L11" s="59"/>
    </row>
    <row r="12" spans="1:12" ht="12.75">
      <c r="A12" s="60" t="str">
        <f>IF(I12=0," ",IF(I12&lt;=0.3,A6," "))</f>
        <v> </v>
      </c>
      <c r="B12" s="13" t="s">
        <v>75</v>
      </c>
      <c r="C12" s="2" t="s">
        <v>68</v>
      </c>
      <c r="D12" s="2"/>
      <c r="E12" s="2"/>
      <c r="F12" s="2"/>
      <c r="G12" s="2"/>
      <c r="H12" s="25" t="s">
        <v>14</v>
      </c>
      <c r="I12" s="57"/>
      <c r="J12" s="47" t="s">
        <v>50</v>
      </c>
      <c r="L12" s="59"/>
    </row>
    <row r="13" spans="1:12" ht="12.75">
      <c r="A13" s="60" t="str">
        <f>IF(I13=0," ",IF(I13&lt;=0.05,A6," "))</f>
        <v> </v>
      </c>
      <c r="B13" s="13" t="s">
        <v>76</v>
      </c>
      <c r="C13" s="2" t="s">
        <v>28</v>
      </c>
      <c r="D13" s="2"/>
      <c r="E13" s="2"/>
      <c r="F13" s="2"/>
      <c r="G13" s="2"/>
      <c r="H13" s="25" t="s">
        <v>16</v>
      </c>
      <c r="I13" s="57"/>
      <c r="J13" s="47" t="s">
        <v>50</v>
      </c>
      <c r="L13" s="59"/>
    </row>
    <row r="14" spans="1:12" ht="12.75">
      <c r="A14" s="60" t="str">
        <f>IF(I14=0," ",IF(I14&lt;=0.5,A6," "))</f>
        <v> </v>
      </c>
      <c r="B14" s="13" t="s">
        <v>77</v>
      </c>
      <c r="C14" s="2" t="s">
        <v>29</v>
      </c>
      <c r="D14" s="2"/>
      <c r="E14" s="2"/>
      <c r="F14" s="2"/>
      <c r="G14" s="2"/>
      <c r="H14" s="25" t="s">
        <v>17</v>
      </c>
      <c r="I14" s="57"/>
      <c r="J14" s="47" t="s">
        <v>50</v>
      </c>
      <c r="L14" s="59"/>
    </row>
    <row r="15" spans="1:12" ht="12.75">
      <c r="A15" s="60" t="str">
        <f>IF(I15=0," ",IF(I15&lt;=1,A6," "))</f>
        <v> </v>
      </c>
      <c r="B15" s="13" t="s">
        <v>78</v>
      </c>
      <c r="C15" s="2" t="s">
        <v>30</v>
      </c>
      <c r="D15" s="2"/>
      <c r="E15" s="2"/>
      <c r="F15" s="2"/>
      <c r="G15" s="2"/>
      <c r="H15" s="25" t="s">
        <v>18</v>
      </c>
      <c r="I15" s="57"/>
      <c r="J15" s="47" t="s">
        <v>50</v>
      </c>
      <c r="L15" s="59"/>
    </row>
    <row r="16" spans="1:12" ht="12.75">
      <c r="A16" s="60" t="str">
        <f>IF(I16=0," ",IF(I17=0," ",IF(I17&lt;=4,IF(I16&lt;=0.5,A6," ")," ")))</f>
        <v> </v>
      </c>
      <c r="B16" s="13" t="s">
        <v>79</v>
      </c>
      <c r="C16" s="2" t="s">
        <v>31</v>
      </c>
      <c r="D16" s="2"/>
      <c r="E16" s="2"/>
      <c r="F16" s="2"/>
      <c r="G16" s="2"/>
      <c r="H16" s="25" t="s">
        <v>36</v>
      </c>
      <c r="I16" s="57"/>
      <c r="J16" s="47" t="s">
        <v>50</v>
      </c>
      <c r="L16" s="59"/>
    </row>
    <row r="17" spans="1:12" ht="12.75">
      <c r="A17" s="62"/>
      <c r="B17" s="13"/>
      <c r="C17" s="2"/>
      <c r="D17" s="2"/>
      <c r="E17" s="2"/>
      <c r="F17" s="2"/>
      <c r="G17" s="2"/>
      <c r="H17" s="25" t="s">
        <v>37</v>
      </c>
      <c r="I17" s="57"/>
      <c r="J17" s="47" t="s">
        <v>50</v>
      </c>
      <c r="L17" s="59"/>
    </row>
    <row r="18" spans="1:12" ht="12.75">
      <c r="A18" s="60" t="str">
        <f>IF(I18=0," ",IF(I18&lt;=28,A6," "))</f>
        <v> </v>
      </c>
      <c r="B18" s="13" t="s">
        <v>80</v>
      </c>
      <c r="C18" s="2" t="s">
        <v>32</v>
      </c>
      <c r="D18" s="2"/>
      <c r="E18" s="2"/>
      <c r="F18" s="2"/>
      <c r="G18" s="2"/>
      <c r="H18" s="25" t="s">
        <v>19</v>
      </c>
      <c r="I18" s="57"/>
      <c r="J18" s="47" t="s">
        <v>50</v>
      </c>
      <c r="L18" s="59"/>
    </row>
    <row r="19" spans="1:12" ht="12.75">
      <c r="A19" s="61"/>
      <c r="B19" s="14"/>
      <c r="C19" s="4" t="s">
        <v>60</v>
      </c>
      <c r="D19" s="2"/>
      <c r="E19" s="2"/>
      <c r="F19" s="2"/>
      <c r="G19" s="2"/>
      <c r="H19" s="26"/>
      <c r="I19" s="26"/>
      <c r="J19" s="43"/>
      <c r="L19" s="59"/>
    </row>
    <row r="20" spans="1:12" ht="12.75">
      <c r="A20" s="60"/>
      <c r="B20" s="14" t="s">
        <v>0</v>
      </c>
      <c r="C20" s="2" t="s">
        <v>1</v>
      </c>
      <c r="D20" s="2"/>
      <c r="E20" s="2"/>
      <c r="F20" s="2"/>
      <c r="G20" s="2"/>
      <c r="H20" s="27"/>
      <c r="I20" s="31"/>
      <c r="J20" s="43"/>
      <c r="L20" s="59"/>
    </row>
    <row r="21" spans="1:12" ht="12.75">
      <c r="A21" s="60" t="str">
        <f>IF(I21=0," ",IF(I21&lt;=0.25,A6," "))</f>
        <v> </v>
      </c>
      <c r="B21" s="14" t="s">
        <v>10</v>
      </c>
      <c r="C21" s="2" t="s">
        <v>20</v>
      </c>
      <c r="D21" s="2"/>
      <c r="E21" s="2"/>
      <c r="F21" s="2"/>
      <c r="G21" s="2"/>
      <c r="H21" s="25" t="s">
        <v>21</v>
      </c>
      <c r="I21" s="57"/>
      <c r="J21" s="47" t="s">
        <v>50</v>
      </c>
      <c r="L21" s="59"/>
    </row>
    <row r="22" spans="1:12" ht="12.75">
      <c r="A22" s="60" t="str">
        <f>IF(I22=0," ",IF(I22&lt;=2,A6," "))</f>
        <v> </v>
      </c>
      <c r="B22" s="14" t="s">
        <v>9</v>
      </c>
      <c r="C22" s="2" t="s">
        <v>23</v>
      </c>
      <c r="D22" s="2"/>
      <c r="E22" s="2"/>
      <c r="F22" s="2"/>
      <c r="G22" s="2"/>
      <c r="H22" s="25" t="s">
        <v>5</v>
      </c>
      <c r="I22" s="57"/>
      <c r="J22" s="47" t="s">
        <v>50</v>
      </c>
      <c r="L22" s="59"/>
    </row>
    <row r="23" spans="1:12" ht="12.75">
      <c r="A23" s="60" t="str">
        <f>IF(I23=0," ",IF(I23&lt;=0.25,A6," "))</f>
        <v> </v>
      </c>
      <c r="B23" s="14" t="s">
        <v>12</v>
      </c>
      <c r="C23" s="2" t="s">
        <v>24</v>
      </c>
      <c r="D23" s="2"/>
      <c r="E23" s="2"/>
      <c r="F23" s="2"/>
      <c r="G23" s="2"/>
      <c r="H23" s="25" t="s">
        <v>21</v>
      </c>
      <c r="I23" s="57"/>
      <c r="J23" s="47" t="s">
        <v>50</v>
      </c>
      <c r="L23" s="59"/>
    </row>
    <row r="24" spans="1:12" ht="12.75">
      <c r="A24" s="60" t="str">
        <f>IF(I24=0," ",IF(I24&lt;=15,A6," "))</f>
        <v> </v>
      </c>
      <c r="B24" s="14" t="s">
        <v>15</v>
      </c>
      <c r="C24" s="2" t="s">
        <v>22</v>
      </c>
      <c r="D24" s="2"/>
      <c r="E24" s="2"/>
      <c r="F24" s="2"/>
      <c r="G24" s="2"/>
      <c r="H24" s="25" t="s">
        <v>6</v>
      </c>
      <c r="I24" s="57"/>
      <c r="J24" s="47" t="s">
        <v>50</v>
      </c>
      <c r="L24" s="59"/>
    </row>
    <row r="25" spans="1:12" ht="12.75">
      <c r="A25" s="60"/>
      <c r="B25" s="13"/>
      <c r="C25" s="2" t="s">
        <v>58</v>
      </c>
      <c r="D25" s="2"/>
      <c r="E25" s="56"/>
      <c r="F25" s="56"/>
      <c r="G25" s="10"/>
      <c r="H25" s="23" t="s">
        <v>51</v>
      </c>
      <c r="I25" s="72"/>
      <c r="J25" s="73"/>
      <c r="L25" s="59"/>
    </row>
    <row r="26" spans="1:12" ht="12.75">
      <c r="A26" s="61"/>
      <c r="B26" s="13"/>
      <c r="C26" s="4" t="s">
        <v>25</v>
      </c>
      <c r="D26" s="2"/>
      <c r="E26" s="2"/>
      <c r="F26" s="2"/>
      <c r="G26" s="2"/>
      <c r="H26" s="2"/>
      <c r="I26" s="2"/>
      <c r="J26" s="43"/>
      <c r="L26" s="59"/>
    </row>
    <row r="27" spans="1:12" ht="12.75">
      <c r="A27" s="60"/>
      <c r="B27" s="14"/>
      <c r="C27" s="2" t="s">
        <v>64</v>
      </c>
      <c r="D27" s="2"/>
      <c r="E27" s="2"/>
      <c r="F27" s="2"/>
      <c r="G27" s="2"/>
      <c r="H27" s="23" t="s">
        <v>51</v>
      </c>
      <c r="I27" s="72"/>
      <c r="J27" s="73"/>
      <c r="L27" s="59"/>
    </row>
    <row r="28" spans="1:12" ht="12.75">
      <c r="A28" s="60" t="str">
        <f>IF(I28=0," ",IF(I28&lt;=25,A$6," "))</f>
        <v> </v>
      </c>
      <c r="B28" s="13" t="s">
        <v>81</v>
      </c>
      <c r="C28" s="5" t="s">
        <v>40</v>
      </c>
      <c r="D28" s="2"/>
      <c r="E28" s="2"/>
      <c r="F28" s="80" t="s">
        <v>92</v>
      </c>
      <c r="G28" s="81"/>
      <c r="H28" s="82"/>
      <c r="I28" s="57"/>
      <c r="J28" s="47" t="s">
        <v>50</v>
      </c>
      <c r="L28" s="59"/>
    </row>
    <row r="29" spans="1:12" ht="12.75">
      <c r="A29" s="60" t="str">
        <f>IF(I29=0," ",IF(I29&lt;=30,A$6," "))</f>
        <v> </v>
      </c>
      <c r="B29" s="13" t="s">
        <v>82</v>
      </c>
      <c r="C29" s="5" t="s">
        <v>41</v>
      </c>
      <c r="D29" s="2"/>
      <c r="E29" s="2"/>
      <c r="F29" s="80" t="s">
        <v>93</v>
      </c>
      <c r="G29" s="81"/>
      <c r="H29" s="82"/>
      <c r="I29" s="57"/>
      <c r="J29" s="47" t="s">
        <v>50</v>
      </c>
      <c r="L29" s="59"/>
    </row>
    <row r="30" spans="1:12" ht="12.75">
      <c r="A30" s="60" t="str">
        <f>IF(J30=120,A$6,IF(J30=100,A$6," "))</f>
        <v> </v>
      </c>
      <c r="B30" s="13" t="s">
        <v>83</v>
      </c>
      <c r="C30" s="5" t="s">
        <v>52</v>
      </c>
      <c r="D30" s="2"/>
      <c r="E30" s="2"/>
      <c r="F30" s="2"/>
      <c r="G30" s="2"/>
      <c r="H30" s="22" t="s">
        <v>42</v>
      </c>
      <c r="I30" s="48" t="s">
        <v>54</v>
      </c>
      <c r="J30" s="58"/>
      <c r="L30" s="59"/>
    </row>
    <row r="31" spans="1:12" ht="12.75">
      <c r="A31" s="60" t="str">
        <f>IF(I31=0," ",IF(I31&lt;=25,A$6," "))</f>
        <v> </v>
      </c>
      <c r="B31" s="13" t="s">
        <v>84</v>
      </c>
      <c r="C31" s="5" t="s">
        <v>95</v>
      </c>
      <c r="D31" s="2"/>
      <c r="E31" s="2"/>
      <c r="F31" s="2"/>
      <c r="G31" s="80" t="s">
        <v>94</v>
      </c>
      <c r="H31" s="82"/>
      <c r="I31" s="57"/>
      <c r="J31" s="47" t="s">
        <v>50</v>
      </c>
      <c r="L31" s="59"/>
    </row>
    <row r="32" spans="1:12" ht="12.75">
      <c r="A32" s="60" t="str">
        <f>IF(I32=0," ",IF(I32&lt;=25,A$6," "))</f>
        <v> </v>
      </c>
      <c r="B32" s="13" t="s">
        <v>85</v>
      </c>
      <c r="C32" s="5" t="s">
        <v>44</v>
      </c>
      <c r="D32" s="2"/>
      <c r="E32" s="2"/>
      <c r="F32" s="80" t="s">
        <v>43</v>
      </c>
      <c r="G32" s="81"/>
      <c r="H32" s="82"/>
      <c r="I32" s="57"/>
      <c r="J32" s="47" t="s">
        <v>50</v>
      </c>
      <c r="L32" s="59"/>
    </row>
    <row r="33" spans="1:12" ht="12.75">
      <c r="A33" s="60" t="str">
        <f>IF(I33=0," ",IF(I33&lt;=15,A$6," "))</f>
        <v> </v>
      </c>
      <c r="B33" s="13" t="s">
        <v>86</v>
      </c>
      <c r="C33" s="5" t="s">
        <v>96</v>
      </c>
      <c r="D33" s="2"/>
      <c r="E33" s="2"/>
      <c r="F33" s="2"/>
      <c r="G33" s="80" t="s">
        <v>97</v>
      </c>
      <c r="H33" s="82"/>
      <c r="I33" s="57"/>
      <c r="J33" s="47" t="s">
        <v>50</v>
      </c>
      <c r="L33" s="59"/>
    </row>
    <row r="34" spans="1:12" ht="12.75">
      <c r="A34" s="60" t="str">
        <f>IF(I34=0," ",IF(I35=0," ",IF(I35&lt;=3,IF(I34&lt;=1.5,A$6," ")," ")))</f>
        <v> </v>
      </c>
      <c r="B34" s="13" t="s">
        <v>87</v>
      </c>
      <c r="C34" s="6" t="s">
        <v>53</v>
      </c>
      <c r="D34" s="2"/>
      <c r="F34" s="51" t="s">
        <v>56</v>
      </c>
      <c r="G34" s="52"/>
      <c r="H34" s="75" t="s">
        <v>91</v>
      </c>
      <c r="I34" s="57"/>
      <c r="J34" s="47" t="s">
        <v>50</v>
      </c>
      <c r="L34" s="59"/>
    </row>
    <row r="35" spans="1:12" ht="12.75">
      <c r="A35" s="63"/>
      <c r="B35" s="13"/>
      <c r="C35" s="6"/>
      <c r="D35" s="2"/>
      <c r="E35" s="31"/>
      <c r="F35" s="31"/>
      <c r="G35" s="31"/>
      <c r="H35" s="23" t="s">
        <v>55</v>
      </c>
      <c r="I35" s="57"/>
      <c r="J35" s="47" t="s">
        <v>50</v>
      </c>
      <c r="L35" s="59"/>
    </row>
    <row r="36" spans="1:12" ht="12.75">
      <c r="A36" s="61"/>
      <c r="B36" s="14"/>
      <c r="C36" s="4" t="s">
        <v>33</v>
      </c>
      <c r="D36" s="2"/>
      <c r="E36" s="2"/>
      <c r="F36" s="2"/>
      <c r="G36" s="2"/>
      <c r="H36" s="2"/>
      <c r="I36" s="2"/>
      <c r="J36" s="43"/>
      <c r="L36" s="59"/>
    </row>
    <row r="37" spans="1:12" ht="12.75">
      <c r="A37" s="60"/>
      <c r="B37" s="13" t="s">
        <v>88</v>
      </c>
      <c r="C37" s="2" t="s">
        <v>45</v>
      </c>
      <c r="D37" s="2"/>
      <c r="E37" s="2"/>
      <c r="F37" s="2"/>
      <c r="G37" s="2"/>
      <c r="H37" s="21"/>
      <c r="I37" s="109"/>
      <c r="J37" s="47"/>
      <c r="L37" s="59"/>
    </row>
    <row r="38" spans="1:12" ht="12.75" customHeight="1">
      <c r="A38" s="60"/>
      <c r="B38" s="15" t="s">
        <v>89</v>
      </c>
      <c r="C38" s="106" t="s">
        <v>71</v>
      </c>
      <c r="D38" s="107"/>
      <c r="E38" s="70"/>
      <c r="F38" s="70"/>
      <c r="G38" s="72"/>
      <c r="H38" s="108"/>
      <c r="I38" s="108"/>
      <c r="J38" s="73"/>
      <c r="K38" s="8"/>
      <c r="L38" s="59"/>
    </row>
    <row r="39" spans="1:12" ht="12.75">
      <c r="A39" s="60" t="str">
        <f>IF(I39=0," ",IF(I39&lt;=0.1,A$6," "))</f>
        <v> </v>
      </c>
      <c r="B39" s="13" t="s">
        <v>90</v>
      </c>
      <c r="C39" s="5" t="s">
        <v>70</v>
      </c>
      <c r="D39" s="2"/>
      <c r="E39" s="2"/>
      <c r="F39" s="2"/>
      <c r="G39" s="2"/>
      <c r="H39" s="22" t="s">
        <v>69</v>
      </c>
      <c r="I39" s="57"/>
      <c r="J39" s="47" t="s">
        <v>50</v>
      </c>
      <c r="L39" s="59"/>
    </row>
    <row r="40" spans="1:12" ht="12.75">
      <c r="A40" s="62"/>
      <c r="B40" s="34"/>
      <c r="C40" s="37" t="s">
        <v>46</v>
      </c>
      <c r="D40" s="30"/>
      <c r="E40" s="30"/>
      <c r="F40" s="30"/>
      <c r="G40" s="30"/>
      <c r="H40" s="33"/>
      <c r="I40" s="33"/>
      <c r="J40" s="43"/>
      <c r="K40" s="8"/>
      <c r="L40" s="59"/>
    </row>
    <row r="41" spans="1:12" ht="12.75">
      <c r="A41" s="64"/>
      <c r="B41" s="41" t="s">
        <v>2</v>
      </c>
      <c r="C41" s="38" t="s">
        <v>47</v>
      </c>
      <c r="D41" s="30"/>
      <c r="E41" s="30"/>
      <c r="F41" s="30"/>
      <c r="G41" s="32"/>
      <c r="H41" s="32" t="s">
        <v>51</v>
      </c>
      <c r="I41" s="72"/>
      <c r="J41" s="73"/>
      <c r="K41" s="55"/>
      <c r="L41" s="59"/>
    </row>
    <row r="42" spans="1:12" ht="12.75">
      <c r="A42" s="60"/>
      <c r="B42" s="42" t="s">
        <v>3</v>
      </c>
      <c r="C42" s="39" t="s">
        <v>57</v>
      </c>
      <c r="D42" s="39"/>
      <c r="E42" s="39"/>
      <c r="F42" s="39"/>
      <c r="G42" s="39"/>
      <c r="H42" s="40"/>
      <c r="I42" s="39"/>
      <c r="J42" s="53"/>
      <c r="K42" s="8"/>
      <c r="L42" s="59"/>
    </row>
    <row r="43" spans="1:12" ht="13.5" thickBot="1">
      <c r="A43" s="65"/>
      <c r="B43" s="44" t="s">
        <v>4</v>
      </c>
      <c r="C43" s="36" t="s">
        <v>48</v>
      </c>
      <c r="D43" s="36"/>
      <c r="E43" s="36"/>
      <c r="F43" s="36"/>
      <c r="G43" s="36"/>
      <c r="H43" s="35"/>
      <c r="I43" s="46"/>
      <c r="J43" s="54"/>
      <c r="L43" s="59"/>
    </row>
    <row r="44" spans="1:12" ht="12.75">
      <c r="A44" s="8"/>
      <c r="B44" s="7"/>
      <c r="C44" s="8"/>
      <c r="D44" s="8"/>
      <c r="E44" s="8"/>
      <c r="F44" s="8"/>
      <c r="G44" s="8"/>
      <c r="H44" s="8"/>
      <c r="I44" s="8"/>
      <c r="J44" s="8"/>
      <c r="L44" s="59"/>
    </row>
    <row r="45" spans="1:12" ht="12.75">
      <c r="A45" s="8"/>
      <c r="B45" s="7"/>
      <c r="C45" s="8"/>
      <c r="D45" s="8"/>
      <c r="E45" s="8"/>
      <c r="F45" s="8"/>
      <c r="G45" s="8"/>
      <c r="H45" s="8"/>
      <c r="I45" s="8"/>
      <c r="J45" s="8"/>
      <c r="L45" s="59"/>
    </row>
    <row r="46" spans="1:12" ht="12.75">
      <c r="A46" s="8"/>
      <c r="B46" s="7"/>
      <c r="C46" s="8"/>
      <c r="D46" s="8"/>
      <c r="E46" s="8"/>
      <c r="F46" s="8"/>
      <c r="G46" s="8"/>
      <c r="H46" s="8"/>
      <c r="I46" s="8"/>
      <c r="J46" s="8"/>
      <c r="L46" s="59"/>
    </row>
    <row r="47" spans="1:12" ht="12.75">
      <c r="A47" s="8"/>
      <c r="B47" s="7"/>
      <c r="C47" s="8"/>
      <c r="D47" s="8"/>
      <c r="E47" s="8"/>
      <c r="F47" s="8"/>
      <c r="G47" s="8"/>
      <c r="H47" s="8"/>
      <c r="I47" s="8"/>
      <c r="J47" s="8"/>
      <c r="L47" s="59"/>
    </row>
    <row r="48" spans="1:12" ht="12.75">
      <c r="A48" s="8"/>
      <c r="B48" s="7"/>
      <c r="C48" s="8"/>
      <c r="D48" s="8"/>
      <c r="E48" s="8"/>
      <c r="F48" s="8"/>
      <c r="G48" s="8"/>
      <c r="H48" s="8"/>
      <c r="I48" s="8"/>
      <c r="J48" s="8"/>
      <c r="L48" s="59"/>
    </row>
    <row r="49" spans="1:12" ht="12.75">
      <c r="A49" s="8"/>
      <c r="B49" s="7"/>
      <c r="C49" s="8"/>
      <c r="D49" s="8"/>
      <c r="E49" s="8"/>
      <c r="F49" s="8"/>
      <c r="G49" s="8"/>
      <c r="H49" s="8"/>
      <c r="I49" s="8"/>
      <c r="J49" s="8"/>
      <c r="L49" s="59"/>
    </row>
    <row r="50" spans="1:12" ht="12.75">
      <c r="A50" s="8"/>
      <c r="B50" s="7"/>
      <c r="C50" s="8"/>
      <c r="D50" s="28"/>
      <c r="E50" s="8"/>
      <c r="F50" s="8"/>
      <c r="G50" s="8"/>
      <c r="H50" s="8"/>
      <c r="I50" s="8"/>
      <c r="J50" s="8"/>
      <c r="L50" s="59"/>
    </row>
    <row r="51" spans="1:12" ht="12.75">
      <c r="A51" s="8"/>
      <c r="B51" s="7"/>
      <c r="C51" s="8"/>
      <c r="D51" s="28"/>
      <c r="E51" s="8"/>
      <c r="F51" s="8"/>
      <c r="G51" s="8"/>
      <c r="H51" s="8"/>
      <c r="I51" s="8"/>
      <c r="J51" s="8"/>
      <c r="L51" s="59"/>
    </row>
    <row r="52" spans="2:10" ht="12.75">
      <c r="B52" s="7"/>
      <c r="C52" s="8"/>
      <c r="D52" s="8"/>
      <c r="E52" s="8"/>
      <c r="F52" s="8"/>
      <c r="G52" s="8"/>
      <c r="H52" s="8"/>
      <c r="I52" s="8"/>
      <c r="J52" s="8"/>
    </row>
    <row r="57" spans="1:2" ht="12.75">
      <c r="A57" s="68"/>
      <c r="B57" s="69"/>
    </row>
    <row r="58" spans="1:2" ht="12.75">
      <c r="A58" s="29"/>
      <c r="B58" s="69"/>
    </row>
    <row r="59" spans="1:2" ht="12.75">
      <c r="A59" s="49"/>
      <c r="B59" s="69"/>
    </row>
    <row r="60" spans="1:2" ht="12.75">
      <c r="A60" s="49"/>
      <c r="B60" s="69"/>
    </row>
  </sheetData>
  <sheetProtection/>
  <mergeCells count="21">
    <mergeCell ref="G33:H33"/>
    <mergeCell ref="A5:C5"/>
    <mergeCell ref="I5:J5"/>
    <mergeCell ref="I41:J41"/>
    <mergeCell ref="C6:G6"/>
    <mergeCell ref="G31:H31"/>
    <mergeCell ref="F32:H32"/>
    <mergeCell ref="I25:J25"/>
    <mergeCell ref="C38:D38"/>
    <mergeCell ref="G38:J38"/>
    <mergeCell ref="I27:J27"/>
    <mergeCell ref="A1:J1"/>
    <mergeCell ref="F28:H28"/>
    <mergeCell ref="F29:H29"/>
    <mergeCell ref="A3:J3"/>
    <mergeCell ref="A2:J2"/>
    <mergeCell ref="D5:F5"/>
    <mergeCell ref="D4:F4"/>
    <mergeCell ref="I4:J4"/>
    <mergeCell ref="I6:J6"/>
    <mergeCell ref="A4:C4"/>
  </mergeCells>
  <printOptions horizontalCentered="1" verticalCentered="1"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Butler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</dc:creator>
  <cp:keywords/>
  <dc:description/>
  <cp:lastModifiedBy>jomiller</cp:lastModifiedBy>
  <cp:lastPrinted>2006-11-01T20:10:06Z</cp:lastPrinted>
  <dcterms:created xsi:type="dcterms:W3CDTF">2001-01-24T15:38:39Z</dcterms:created>
  <dcterms:modified xsi:type="dcterms:W3CDTF">2007-12-05T22:19:54Z</dcterms:modified>
  <cp:category/>
  <cp:version/>
  <cp:contentType/>
  <cp:contentStatus/>
</cp:coreProperties>
</file>